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Innotech" sheetId="1" r:id="rId1"/>
  </sheets>
  <externalReferences>
    <externalReference r:id="rId2"/>
  </externalReferences>
  <definedNames>
    <definedName name="Высоты_коннекторов">'[1]Фиксированные данные'!$B$2:$B$8</definedName>
    <definedName name="Номинальные_длинны">'[1]Фиксированные данные'!$A$2:$A$9</definedName>
    <definedName name="Толщина_ДСтП">'[1]Фиксированные данные'!$C$2:$C$3</definedName>
  </definedNames>
  <calcPr calcId="145621"/>
</workbook>
</file>

<file path=xl/calcChain.xml><?xml version="1.0" encoding="utf-8"?>
<calcChain xmlns="http://schemas.openxmlformats.org/spreadsheetml/2006/main">
  <c r="I15" i="1" l="1"/>
  <c r="J61" i="1"/>
  <c r="K61" i="1"/>
  <c r="L61" i="1" s="1"/>
  <c r="I61" i="1"/>
  <c r="J63" i="1"/>
  <c r="K63" i="1" s="1"/>
  <c r="L63" i="1" s="1"/>
  <c r="I72" i="1"/>
  <c r="E15" i="1" s="1"/>
  <c r="E76" i="1"/>
  <c r="H69" i="1"/>
  <c r="J15" i="1" s="1"/>
  <c r="H15" i="1"/>
  <c r="C97" i="1"/>
  <c r="C92" i="1"/>
  <c r="C93" i="1"/>
  <c r="C94" i="1"/>
  <c r="C95" i="1"/>
  <c r="C96" i="1"/>
  <c r="E70" i="1"/>
  <c r="E6" i="1" s="1"/>
  <c r="E71" i="1"/>
  <c r="E7" i="1" s="1"/>
  <c r="E72" i="1"/>
  <c r="E8" i="1" s="1"/>
  <c r="E73" i="1"/>
  <c r="E9" i="1" s="1"/>
  <c r="E74" i="1"/>
  <c r="E10" i="1" s="1"/>
  <c r="E75" i="1"/>
  <c r="E11" i="1" s="1"/>
  <c r="E77" i="1"/>
  <c r="E78" i="1"/>
  <c r="E79" i="1"/>
  <c r="E80" i="1"/>
  <c r="E81" i="1"/>
  <c r="E82" i="1"/>
  <c r="E83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69" i="1"/>
  <c r="H5" i="1"/>
  <c r="K58" i="1"/>
  <c r="L58" i="1" s="1"/>
  <c r="J55" i="1"/>
  <c r="K55" i="1" s="1"/>
  <c r="L55" i="1" s="1"/>
  <c r="J56" i="1"/>
  <c r="I56" i="1" s="1"/>
  <c r="J57" i="1"/>
  <c r="I57" i="1" s="1"/>
  <c r="J58" i="1"/>
  <c r="I58" i="1" s="1"/>
  <c r="J59" i="1"/>
  <c r="I59" i="1" s="1"/>
  <c r="J60" i="1"/>
  <c r="I60" i="1" s="1"/>
  <c r="J54" i="1"/>
  <c r="I54" i="1" s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69" i="1"/>
  <c r="K57" i="1" l="1"/>
  <c r="L57" i="1" s="1"/>
  <c r="G8" i="1" s="1"/>
  <c r="G9" i="1"/>
  <c r="G15" i="1"/>
  <c r="K60" i="1"/>
  <c r="L60" i="1" s="1"/>
  <c r="G11" i="1" s="1"/>
  <c r="I55" i="1"/>
  <c r="K56" i="1"/>
  <c r="L56" i="1" s="1"/>
  <c r="G7" i="1" s="1"/>
  <c r="G6" i="1"/>
  <c r="K59" i="1"/>
  <c r="L59" i="1" s="1"/>
  <c r="K54" i="1"/>
  <c r="L54" i="1" s="1"/>
  <c r="H66" i="1"/>
  <c r="J9" i="1" s="1"/>
  <c r="H67" i="1"/>
  <c r="J10" i="1" s="1"/>
  <c r="H68" i="1"/>
  <c r="J11" i="1" s="1"/>
  <c r="H63" i="1"/>
  <c r="J6" i="1" s="1"/>
  <c r="H64" i="1"/>
  <c r="J7" i="1" s="1"/>
  <c r="H65" i="1"/>
  <c r="J8" i="1" s="1"/>
  <c r="H62" i="1"/>
  <c r="J5" i="1" s="1"/>
  <c r="E68" i="1"/>
  <c r="I11" i="1"/>
  <c r="H6" i="1"/>
  <c r="H7" i="1"/>
  <c r="H8" i="1"/>
  <c r="H9" i="1"/>
  <c r="H10" i="1"/>
  <c r="H11" i="1"/>
  <c r="G10" i="1" l="1"/>
  <c r="I6" i="1"/>
  <c r="I10" i="1"/>
  <c r="I9" i="1"/>
  <c r="I8" i="1"/>
  <c r="I7" i="1" l="1"/>
  <c r="E67" i="1"/>
  <c r="C91" i="1"/>
  <c r="E69" i="1"/>
  <c r="E5" i="1" s="1"/>
  <c r="G5" i="1" s="1"/>
  <c r="I5" i="1" l="1"/>
  <c r="L66" i="1"/>
</calcChain>
</file>

<file path=xl/sharedStrings.xml><?xml version="1.0" encoding="utf-8"?>
<sst xmlns="http://schemas.openxmlformats.org/spreadsheetml/2006/main" count="30" uniqueCount="19">
  <si>
    <t>Столбец1</t>
  </si>
  <si>
    <t>Глубина</t>
  </si>
  <si>
    <t>Высота</t>
  </si>
  <si>
    <t>Параметры ящиков</t>
  </si>
  <si>
    <t>Размеры деталей</t>
  </si>
  <si>
    <t xml:space="preserve">Номинальная длина NL, мм </t>
  </si>
  <si>
    <t>Высота коннекторов задней стенки</t>
  </si>
  <si>
    <t>Проем корпуса 
LB, мм</t>
  </si>
  <si>
    <t>Ширина дна ящика 
B, мм</t>
  </si>
  <si>
    <t>Длина дна ящика 
A, мм</t>
  </si>
  <si>
    <t>Ширина задней стенки 
C, мм</t>
  </si>
  <si>
    <t>Высота задней стенки 
D, мм</t>
  </si>
  <si>
    <t>Толщина боковины</t>
  </si>
  <si>
    <t>Столбец2</t>
  </si>
  <si>
    <t>Корпус</t>
  </si>
  <si>
    <r>
      <t xml:space="preserve">Расчет раскроя деталей Innotech от Hettich
</t>
    </r>
    <r>
      <rPr>
        <b/>
        <sz val="16"/>
        <color theme="1"/>
        <rFont val="Arial"/>
        <family val="2"/>
        <charset val="204"/>
      </rPr>
      <t>Задняя стенка ДСП</t>
    </r>
  </si>
  <si>
    <t>Толщина ДСП деталей, мм</t>
  </si>
  <si>
    <t>Столбец12</t>
  </si>
  <si>
    <t>Расчет нестандартных  деталей раскроя Innotech от Hettich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</si>
</sst>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/>
    <xf numFmtId="0" fontId="0" fillId="5" borderId="11" xfId="0" applyFont="1" applyFill="1" applyBorder="1"/>
    <xf numFmtId="0" fontId="0" fillId="4" borderId="11" xfId="0" applyFont="1" applyFill="1" applyBorder="1"/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3" fillId="6" borderId="4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6" borderId="15" xfId="0" applyFont="1" applyFill="1" applyBorder="1" applyAlignment="1" applyProtection="1">
      <alignment horizontal="center" vertical="center"/>
      <protection hidden="1"/>
    </xf>
    <xf numFmtId="0" fontId="0" fillId="6" borderId="19" xfId="0" applyFill="1" applyBorder="1"/>
    <xf numFmtId="0" fontId="0" fillId="6" borderId="0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2" fontId="3" fillId="6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6" borderId="32" xfId="0" applyFont="1" applyFill="1" applyBorder="1" applyAlignment="1" applyProtection="1">
      <alignment horizontal="center" vertical="center"/>
      <protection hidden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6" fillId="7" borderId="29" xfId="0" applyFont="1" applyFill="1" applyBorder="1" applyAlignment="1" applyProtection="1">
      <alignment horizontal="center" vertical="center"/>
      <protection locked="0"/>
    </xf>
    <xf numFmtId="0" fontId="6" fillId="7" borderId="30" xfId="0" applyFont="1" applyFill="1" applyBorder="1" applyAlignment="1" applyProtection="1">
      <alignment horizontal="center" vertical="center"/>
      <protection locked="0"/>
    </xf>
    <xf numFmtId="0" fontId="6" fillId="7" borderId="3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0</xdr:col>
      <xdr:colOff>1914525</xdr:colOff>
      <xdr:row>8</xdr:row>
      <xdr:rowOff>76200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8675"/>
          <a:ext cx="1914525" cy="1695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6</xdr:col>
      <xdr:colOff>342900</xdr:colOff>
      <xdr:row>45</xdr:row>
      <xdr:rowOff>85725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477375"/>
          <a:ext cx="5781675" cy="847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371475</xdr:colOff>
      <xdr:row>15</xdr:row>
      <xdr:rowOff>57150</xdr:rowOff>
    </xdr:from>
    <xdr:to>
      <xdr:col>6</xdr:col>
      <xdr:colOff>466725</xdr:colOff>
      <xdr:row>39</xdr:row>
      <xdr:rowOff>142875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05250" y="4552950"/>
          <a:ext cx="2000250" cy="467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</xdr:colOff>
      <xdr:row>15</xdr:row>
      <xdr:rowOff>47625</xdr:rowOff>
    </xdr:from>
    <xdr:to>
      <xdr:col>0</xdr:col>
      <xdr:colOff>1952625</xdr:colOff>
      <xdr:row>39</xdr:row>
      <xdr:rowOff>95250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3705225"/>
          <a:ext cx="1924050" cy="4638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</xdr:row>
      <xdr:rowOff>38100</xdr:rowOff>
    </xdr:from>
    <xdr:to>
      <xdr:col>3</xdr:col>
      <xdr:colOff>381000</xdr:colOff>
      <xdr:row>39</xdr:row>
      <xdr:rowOff>76200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62150" y="4533900"/>
          <a:ext cx="1952625" cy="462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447675</xdr:colOff>
      <xdr:row>15</xdr:row>
      <xdr:rowOff>47625</xdr:rowOff>
    </xdr:from>
    <xdr:to>
      <xdr:col>9</xdr:col>
      <xdr:colOff>485775</xdr:colOff>
      <xdr:row>39</xdr:row>
      <xdr:rowOff>152400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86450" y="4543425"/>
          <a:ext cx="2105025" cy="4695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342900</xdr:colOff>
      <xdr:row>2</xdr:row>
      <xdr:rowOff>66675</xdr:rowOff>
    </xdr:from>
    <xdr:to>
      <xdr:col>14</xdr:col>
      <xdr:colOff>304800</xdr:colOff>
      <xdr:row>3</xdr:row>
      <xdr:rowOff>457200</xdr:rowOff>
    </xdr:to>
    <xdr:pic>
      <xdr:nvPicPr>
        <xdr:cNvPr id="10" name="Рисунок 9" descr="hettich_technik_fuer_moebel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267700" y="676275"/>
          <a:ext cx="2400300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45;&#1051;&#1054;&#1056;&#1059;&#1057;&#1089;&#1048;&#1071;\ArciTech\&#1044;&#1086;&#1087;&#1086;&#1083;&#1085;&#1080;&#1090;&#1077;&#1083;&#1100;&#1085;&#1099;&#1077;%20&#1084;&#1072;&#1090;&#1077;&#1088;&#1080;&#1072;&#1083;&#1099;%20Arcitech\&#1056;&#1072;&#1089;&#1095;&#1077;&#1090;%20&#1088;&#1072;&#1089;&#1082;&#1088;&#1086;&#1103;%20&#1076;&#1077;&#1090;&#1072;&#1083;&#1077;&#1081;%20ArciTech%20&#1086;&#1090;%20Hett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крой ArciTech ДСтП"/>
      <sheetName val="Раскрой ArciTech мет. задняя ст"/>
      <sheetName val="Фиксированные данные"/>
    </sheetNames>
    <sheetDataSet>
      <sheetData sheetId="0"/>
      <sheetData sheetId="1"/>
      <sheetData sheetId="2">
        <row r="2">
          <cell r="A2">
            <v>270</v>
          </cell>
          <cell r="B2">
            <v>78</v>
          </cell>
          <cell r="C2">
            <v>16</v>
          </cell>
        </row>
        <row r="3">
          <cell r="A3">
            <v>300</v>
          </cell>
          <cell r="B3">
            <v>94</v>
          </cell>
          <cell r="C3">
            <v>18</v>
          </cell>
        </row>
        <row r="4">
          <cell r="A4">
            <v>350</v>
          </cell>
          <cell r="B4">
            <v>126</v>
          </cell>
        </row>
        <row r="5">
          <cell r="A5">
            <v>400</v>
          </cell>
          <cell r="B5">
            <v>186</v>
          </cell>
        </row>
        <row r="6">
          <cell r="A6">
            <v>450</v>
          </cell>
          <cell r="B6">
            <v>218</v>
          </cell>
        </row>
        <row r="7">
          <cell r="A7">
            <v>500</v>
          </cell>
          <cell r="B7">
            <v>250</v>
          </cell>
        </row>
        <row r="8">
          <cell r="A8">
            <v>550</v>
          </cell>
          <cell r="B8">
            <v>282</v>
          </cell>
        </row>
        <row r="9">
          <cell r="A9">
            <v>650</v>
          </cell>
        </row>
      </sheetData>
    </sheetDataSet>
  </externalBook>
</externalLink>
</file>

<file path=xl/tables/table1.xml><?xml version="1.0" encoding="utf-8"?>
<table xmlns="http://schemas.openxmlformats.org/spreadsheetml/2006/main" id="2" name="Глубина" displayName="Глубина" ref="C52:H59" totalsRowShown="0">
  <autoFilter ref="C52:H59"/>
  <tableColumns count="6">
    <tableColumn id="1" name="Глубина"/>
    <tableColumn id="6" name="Столбец2"/>
    <tableColumn id="2" name="Высота"/>
    <tableColumn id="3" name="Толщина боковины"/>
    <tableColumn id="5" name="Столбец1"/>
    <tableColumn id="4" name="Столбец1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zoomScaleNormal="100" workbookViewId="0">
      <selection activeCell="R16" sqref="R16"/>
    </sheetView>
  </sheetViews>
  <sheetFormatPr defaultRowHeight="15" x14ac:dyDescent="0.25"/>
  <cols>
    <col min="1" max="1" width="29.42578125" customWidth="1"/>
    <col min="3" max="3" width="14.42578125" customWidth="1"/>
    <col min="6" max="6" width="10.28515625" customWidth="1"/>
    <col min="7" max="7" width="12" bestFit="1" customWidth="1"/>
    <col min="9" max="9" width="9.85546875" bestFit="1" customWidth="1"/>
  </cols>
  <sheetData>
    <row r="1" spans="1:15" ht="26.25" customHeight="1" x14ac:dyDescent="0.25">
      <c r="A1" s="13"/>
      <c r="B1" s="44" t="s">
        <v>15</v>
      </c>
      <c r="C1" s="45"/>
      <c r="D1" s="45"/>
      <c r="E1" s="45"/>
      <c r="F1" s="45"/>
      <c r="G1" s="45"/>
      <c r="H1" s="45"/>
      <c r="I1" s="45"/>
      <c r="J1" s="46"/>
      <c r="K1" s="13"/>
      <c r="L1" s="13"/>
      <c r="M1" s="13"/>
      <c r="N1" s="13"/>
      <c r="O1" s="13"/>
    </row>
    <row r="2" spans="1:15" ht="21.75" customHeight="1" thickBot="1" x14ac:dyDescent="0.3">
      <c r="A2" s="13"/>
      <c r="B2" s="47"/>
      <c r="C2" s="48"/>
      <c r="D2" s="48"/>
      <c r="E2" s="48"/>
      <c r="F2" s="48"/>
      <c r="G2" s="48"/>
      <c r="H2" s="48"/>
      <c r="I2" s="48"/>
      <c r="J2" s="49"/>
      <c r="K2" s="13"/>
      <c r="L2" s="13"/>
      <c r="M2" s="13"/>
      <c r="N2" s="13"/>
      <c r="O2" s="13"/>
    </row>
    <row r="3" spans="1:15" ht="18" x14ac:dyDescent="0.25">
      <c r="A3" s="11"/>
      <c r="B3" s="39" t="s">
        <v>3</v>
      </c>
      <c r="C3" s="40"/>
      <c r="D3" s="40"/>
      <c r="E3" s="40"/>
      <c r="F3" s="40"/>
      <c r="G3" s="41" t="s">
        <v>4</v>
      </c>
      <c r="H3" s="42"/>
      <c r="I3" s="42"/>
      <c r="J3" s="43"/>
      <c r="K3" s="11"/>
      <c r="L3" s="11"/>
      <c r="M3" s="11"/>
      <c r="N3" s="11"/>
      <c r="O3" s="11"/>
    </row>
    <row r="4" spans="1:15" ht="60.75" thickBot="1" x14ac:dyDescent="0.3">
      <c r="A4" s="11"/>
      <c r="B4" s="14" t="s">
        <v>5</v>
      </c>
      <c r="C4" s="15" t="s">
        <v>6</v>
      </c>
      <c r="D4" s="15" t="s">
        <v>14</v>
      </c>
      <c r="E4" s="15" t="s">
        <v>7</v>
      </c>
      <c r="F4" s="16" t="s">
        <v>16</v>
      </c>
      <c r="G4" s="17" t="s">
        <v>8</v>
      </c>
      <c r="H4" s="16" t="s">
        <v>9</v>
      </c>
      <c r="I4" s="18" t="s">
        <v>10</v>
      </c>
      <c r="J4" s="19" t="s">
        <v>11</v>
      </c>
      <c r="K4" s="11"/>
      <c r="L4" s="11"/>
      <c r="M4" s="11"/>
      <c r="N4" s="11"/>
      <c r="O4" s="11"/>
    </row>
    <row r="5" spans="1:15" ht="16.5" thickTop="1" thickBot="1" x14ac:dyDescent="0.3">
      <c r="A5" s="11"/>
      <c r="B5" s="1">
        <v>470</v>
      </c>
      <c r="C5" s="2">
        <v>70</v>
      </c>
      <c r="D5" s="2">
        <v>600</v>
      </c>
      <c r="E5" s="3">
        <f>IFERROR(E69,0)</f>
        <v>568</v>
      </c>
      <c r="F5" s="4">
        <v>16</v>
      </c>
      <c r="G5" s="29">
        <f t="shared" ref="G5:G11" si="0">IFERROR(E5-L54-M54,0)</f>
        <v>491.5</v>
      </c>
      <c r="H5" s="20">
        <f>B5+10</f>
        <v>480</v>
      </c>
      <c r="I5" s="12">
        <f t="shared" ref="I5:I11" si="1">IFERROR(E5-2*I54-63,0)</f>
        <v>480</v>
      </c>
      <c r="J5" s="21">
        <f>IFERROR(H62,0)</f>
        <v>65.5</v>
      </c>
      <c r="K5" s="11"/>
      <c r="L5" s="11"/>
      <c r="M5" s="11"/>
      <c r="N5" s="11"/>
      <c r="O5" s="11"/>
    </row>
    <row r="6" spans="1:15" ht="16.5" thickTop="1" thickBot="1" x14ac:dyDescent="0.3">
      <c r="A6" s="11"/>
      <c r="B6" s="1"/>
      <c r="C6" s="2"/>
      <c r="D6" s="2"/>
      <c r="E6" s="3">
        <f t="shared" ref="E6:E11" si="2">IFERROR(E70,0)</f>
        <v>0</v>
      </c>
      <c r="F6" s="4"/>
      <c r="G6" s="12">
        <f t="shared" si="0"/>
        <v>0</v>
      </c>
      <c r="H6" s="20">
        <f t="shared" ref="H6:H11" si="3">B6+10</f>
        <v>10</v>
      </c>
      <c r="I6" s="12">
        <f t="shared" si="1"/>
        <v>0</v>
      </c>
      <c r="J6" s="21">
        <f t="shared" ref="J6:J11" si="4">IFERROR(H63,0)</f>
        <v>0</v>
      </c>
      <c r="K6" s="11"/>
      <c r="L6" s="11"/>
      <c r="M6" s="11"/>
      <c r="N6" s="11"/>
      <c r="O6" s="11"/>
    </row>
    <row r="7" spans="1:15" ht="16.5" thickTop="1" thickBot="1" x14ac:dyDescent="0.3">
      <c r="A7" s="11"/>
      <c r="B7" s="1"/>
      <c r="C7" s="2"/>
      <c r="D7" s="2"/>
      <c r="E7" s="3">
        <f t="shared" si="2"/>
        <v>0</v>
      </c>
      <c r="F7" s="4"/>
      <c r="G7" s="12">
        <f t="shared" si="0"/>
        <v>0</v>
      </c>
      <c r="H7" s="20">
        <f t="shared" si="3"/>
        <v>10</v>
      </c>
      <c r="I7" s="12">
        <f t="shared" si="1"/>
        <v>0</v>
      </c>
      <c r="J7" s="21">
        <f t="shared" si="4"/>
        <v>0</v>
      </c>
      <c r="K7" s="11"/>
      <c r="L7" s="11"/>
      <c r="M7" s="11"/>
      <c r="N7" s="11"/>
      <c r="O7" s="11"/>
    </row>
    <row r="8" spans="1:15" ht="16.5" thickTop="1" thickBot="1" x14ac:dyDescent="0.3">
      <c r="A8" s="11"/>
      <c r="B8" s="1"/>
      <c r="C8" s="2"/>
      <c r="D8" s="2"/>
      <c r="E8" s="3">
        <f t="shared" si="2"/>
        <v>0</v>
      </c>
      <c r="F8" s="4"/>
      <c r="G8" s="12">
        <f t="shared" si="0"/>
        <v>0</v>
      </c>
      <c r="H8" s="20">
        <f t="shared" si="3"/>
        <v>10</v>
      </c>
      <c r="I8" s="12">
        <f t="shared" si="1"/>
        <v>0</v>
      </c>
      <c r="J8" s="21">
        <f t="shared" si="4"/>
        <v>0</v>
      </c>
      <c r="K8" s="11"/>
      <c r="L8" s="11"/>
      <c r="M8" s="11"/>
      <c r="N8" s="11"/>
      <c r="O8" s="11"/>
    </row>
    <row r="9" spans="1:15" ht="16.5" thickTop="1" thickBot="1" x14ac:dyDescent="0.3">
      <c r="A9" s="11"/>
      <c r="B9" s="1"/>
      <c r="C9" s="2"/>
      <c r="D9" s="2"/>
      <c r="E9" s="3">
        <f t="shared" si="2"/>
        <v>0</v>
      </c>
      <c r="F9" s="4"/>
      <c r="G9" s="12">
        <f t="shared" si="0"/>
        <v>0</v>
      </c>
      <c r="H9" s="20">
        <f t="shared" si="3"/>
        <v>10</v>
      </c>
      <c r="I9" s="12">
        <f t="shared" si="1"/>
        <v>0</v>
      </c>
      <c r="J9" s="21">
        <f t="shared" si="4"/>
        <v>0</v>
      </c>
      <c r="K9" s="11"/>
      <c r="L9" s="11"/>
      <c r="M9" s="11"/>
      <c r="N9" s="11"/>
      <c r="O9" s="11"/>
    </row>
    <row r="10" spans="1:15" ht="16.5" thickTop="1" thickBot="1" x14ac:dyDescent="0.3">
      <c r="A10" s="11"/>
      <c r="B10" s="1"/>
      <c r="C10" s="2"/>
      <c r="D10" s="2"/>
      <c r="E10" s="3">
        <f t="shared" si="2"/>
        <v>0</v>
      </c>
      <c r="F10" s="4"/>
      <c r="G10" s="12">
        <f t="shared" si="0"/>
        <v>0</v>
      </c>
      <c r="H10" s="20">
        <f t="shared" si="3"/>
        <v>10</v>
      </c>
      <c r="I10" s="12">
        <f t="shared" si="1"/>
        <v>0</v>
      </c>
      <c r="J10" s="21">
        <f t="shared" si="4"/>
        <v>0</v>
      </c>
      <c r="K10" s="11"/>
      <c r="L10" s="11"/>
      <c r="M10" s="11"/>
      <c r="N10" s="11"/>
      <c r="O10" s="11"/>
    </row>
    <row r="11" spans="1:15" ht="16.5" thickTop="1" thickBot="1" x14ac:dyDescent="0.3">
      <c r="A11" s="11"/>
      <c r="B11" s="8"/>
      <c r="C11" s="9"/>
      <c r="D11" s="9"/>
      <c r="E11" s="30">
        <f t="shared" si="2"/>
        <v>0</v>
      </c>
      <c r="F11" s="10"/>
      <c r="G11" s="31">
        <f t="shared" si="0"/>
        <v>0</v>
      </c>
      <c r="H11" s="22">
        <f t="shared" si="3"/>
        <v>10</v>
      </c>
      <c r="I11" s="31">
        <f t="shared" si="1"/>
        <v>0</v>
      </c>
      <c r="J11" s="32">
        <f t="shared" si="4"/>
        <v>0</v>
      </c>
      <c r="K11" s="11"/>
      <c r="L11" s="11"/>
      <c r="M11" s="11"/>
      <c r="N11" s="11"/>
      <c r="O11" s="11"/>
    </row>
    <row r="12" spans="1:15" ht="16.5" thickBot="1" x14ac:dyDescent="0.3">
      <c r="A12" s="11"/>
      <c r="B12" s="55" t="s">
        <v>18</v>
      </c>
      <c r="C12" s="56"/>
      <c r="D12" s="56"/>
      <c r="E12" s="56"/>
      <c r="F12" s="56"/>
      <c r="G12" s="56"/>
      <c r="H12" s="56"/>
      <c r="I12" s="56"/>
      <c r="J12" s="57"/>
      <c r="K12" s="11"/>
      <c r="L12" s="11"/>
      <c r="M12" s="11"/>
      <c r="N12" s="11"/>
      <c r="O12" s="11"/>
    </row>
    <row r="13" spans="1:15" ht="18.75" thickBot="1" x14ac:dyDescent="0.3">
      <c r="A13" s="11"/>
      <c r="B13" s="50" t="s">
        <v>3</v>
      </c>
      <c r="C13" s="51"/>
      <c r="D13" s="51"/>
      <c r="E13" s="51"/>
      <c r="F13" s="51"/>
      <c r="G13" s="52" t="s">
        <v>4</v>
      </c>
      <c r="H13" s="53"/>
      <c r="I13" s="53"/>
      <c r="J13" s="54"/>
      <c r="K13" s="11"/>
      <c r="L13" s="11"/>
      <c r="M13" s="11"/>
      <c r="N13" s="11"/>
      <c r="O13" s="11"/>
    </row>
    <row r="14" spans="1:15" ht="60.75" thickBot="1" x14ac:dyDescent="0.3">
      <c r="A14" s="11"/>
      <c r="B14" s="33" t="s">
        <v>5</v>
      </c>
      <c r="C14" s="34" t="s">
        <v>6</v>
      </c>
      <c r="D14" s="34" t="s">
        <v>14</v>
      </c>
      <c r="E14" s="34" t="s">
        <v>7</v>
      </c>
      <c r="F14" s="35" t="s">
        <v>16</v>
      </c>
      <c r="G14" s="36" t="s">
        <v>8</v>
      </c>
      <c r="H14" s="35" t="s">
        <v>9</v>
      </c>
      <c r="I14" s="37" t="s">
        <v>10</v>
      </c>
      <c r="J14" s="38" t="s">
        <v>11</v>
      </c>
      <c r="K14" s="11"/>
      <c r="L14" s="11"/>
      <c r="M14" s="11"/>
      <c r="N14" s="11"/>
      <c r="O14" s="11"/>
    </row>
    <row r="15" spans="1:15" ht="16.5" thickTop="1" thickBot="1" x14ac:dyDescent="0.3">
      <c r="A15" s="11"/>
      <c r="B15" s="1"/>
      <c r="C15" s="2"/>
      <c r="D15" s="2"/>
      <c r="E15" s="3">
        <f>I72</f>
        <v>-32</v>
      </c>
      <c r="F15" s="4">
        <v>16</v>
      </c>
      <c r="G15" s="29">
        <f>IFERROR(E15-L63-M63,0)</f>
        <v>-108.5</v>
      </c>
      <c r="H15" s="20">
        <f>B15+10</f>
        <v>10</v>
      </c>
      <c r="I15" s="12">
        <f>IFERROR(E15-2*I61-63,0)</f>
        <v>-120</v>
      </c>
      <c r="J15" s="21">
        <f>IFERROR(H69,0)</f>
        <v>0</v>
      </c>
      <c r="K15" s="11"/>
      <c r="L15" s="11"/>
      <c r="M15" s="11"/>
      <c r="N15" s="11"/>
      <c r="O15" s="11"/>
    </row>
    <row r="16" spans="1:15" ht="15.75" thickTop="1" x14ac:dyDescent="0.25">
      <c r="A16" s="11"/>
      <c r="B16" s="23"/>
      <c r="C16" s="24"/>
      <c r="D16" s="24"/>
      <c r="E16" s="24"/>
      <c r="F16" s="24"/>
      <c r="G16" s="24"/>
      <c r="H16" s="24"/>
      <c r="I16" s="24"/>
      <c r="J16" s="25"/>
      <c r="K16" s="11"/>
      <c r="L16" s="11"/>
      <c r="M16" s="11"/>
      <c r="N16" s="11"/>
      <c r="O16" s="11"/>
    </row>
    <row r="17" spans="1:15" x14ac:dyDescent="0.25">
      <c r="A17" s="11"/>
      <c r="B17" s="23"/>
      <c r="C17" s="24"/>
      <c r="D17" s="24"/>
      <c r="E17" s="24"/>
      <c r="F17" s="24"/>
      <c r="G17" s="24"/>
      <c r="H17" s="24"/>
      <c r="I17" s="24"/>
      <c r="J17" s="25"/>
      <c r="K17" s="11"/>
      <c r="L17" s="11"/>
      <c r="M17" s="11"/>
      <c r="N17" s="11"/>
      <c r="O17" s="11"/>
    </row>
    <row r="18" spans="1:15" x14ac:dyDescent="0.25">
      <c r="A18" s="11"/>
      <c r="B18" s="23"/>
      <c r="C18" s="24"/>
      <c r="D18" s="24"/>
      <c r="E18" s="24"/>
      <c r="F18" s="24"/>
      <c r="G18" s="24"/>
      <c r="H18" s="24"/>
      <c r="I18" s="24"/>
      <c r="J18" s="25"/>
      <c r="K18" s="11"/>
      <c r="L18" s="11"/>
      <c r="M18" s="11"/>
      <c r="N18" s="11"/>
      <c r="O18" s="11"/>
    </row>
    <row r="19" spans="1:15" x14ac:dyDescent="0.25">
      <c r="A19" s="11"/>
      <c r="B19" s="23"/>
      <c r="C19" s="24"/>
      <c r="D19" s="24"/>
      <c r="E19" s="24"/>
      <c r="F19" s="24"/>
      <c r="G19" s="24"/>
      <c r="H19" s="24"/>
      <c r="I19" s="24"/>
      <c r="J19" s="25"/>
      <c r="K19" s="11"/>
      <c r="L19" s="11"/>
      <c r="M19" s="11"/>
      <c r="N19" s="11"/>
      <c r="O19" s="11"/>
    </row>
    <row r="20" spans="1:15" x14ac:dyDescent="0.25">
      <c r="A20" s="11"/>
      <c r="B20" s="23"/>
      <c r="C20" s="24"/>
      <c r="D20" s="24"/>
      <c r="E20" s="24"/>
      <c r="F20" s="24"/>
      <c r="G20" s="24"/>
      <c r="H20" s="24"/>
      <c r="I20" s="24"/>
      <c r="J20" s="25"/>
      <c r="K20" s="11"/>
      <c r="L20" s="11"/>
      <c r="M20" s="11"/>
      <c r="N20" s="11"/>
      <c r="O20" s="11"/>
    </row>
    <row r="21" spans="1:15" x14ac:dyDescent="0.25">
      <c r="A21" s="11"/>
      <c r="B21" s="23"/>
      <c r="C21" s="24"/>
      <c r="D21" s="24"/>
      <c r="E21" s="24"/>
      <c r="F21" s="24"/>
      <c r="G21" s="24"/>
      <c r="H21" s="24"/>
      <c r="I21" s="24"/>
      <c r="J21" s="25"/>
      <c r="K21" s="11"/>
      <c r="L21" s="11"/>
      <c r="M21" s="11"/>
      <c r="N21" s="11"/>
      <c r="O21" s="11"/>
    </row>
    <row r="22" spans="1:15" x14ac:dyDescent="0.25">
      <c r="A22" s="11"/>
      <c r="B22" s="23"/>
      <c r="C22" s="24"/>
      <c r="D22" s="24"/>
      <c r="E22" s="24"/>
      <c r="F22" s="24"/>
      <c r="G22" s="24"/>
      <c r="H22" s="24"/>
      <c r="I22" s="24"/>
      <c r="J22" s="25"/>
      <c r="K22" s="11"/>
      <c r="L22" s="11"/>
      <c r="M22" s="11"/>
      <c r="N22" s="11"/>
      <c r="O22" s="11"/>
    </row>
    <row r="23" spans="1:15" x14ac:dyDescent="0.25">
      <c r="A23" s="11"/>
      <c r="B23" s="23"/>
      <c r="C23" s="24"/>
      <c r="D23" s="24"/>
      <c r="E23" s="24"/>
      <c r="F23" s="24"/>
      <c r="G23" s="24"/>
      <c r="H23" s="24"/>
      <c r="I23" s="24"/>
      <c r="J23" s="25"/>
      <c r="K23" s="11"/>
      <c r="L23" s="11"/>
      <c r="M23" s="11"/>
      <c r="N23" s="11"/>
      <c r="O23" s="11"/>
    </row>
    <row r="24" spans="1:15" x14ac:dyDescent="0.25">
      <c r="A24" s="11"/>
      <c r="B24" s="23"/>
      <c r="C24" s="24"/>
      <c r="D24" s="24"/>
      <c r="E24" s="24"/>
      <c r="F24" s="24"/>
      <c r="G24" s="24"/>
      <c r="H24" s="24"/>
      <c r="I24" s="24"/>
      <c r="J24" s="25"/>
      <c r="K24" s="11"/>
      <c r="L24" s="11"/>
      <c r="M24" s="11"/>
      <c r="N24" s="11"/>
      <c r="O24" s="11"/>
    </row>
    <row r="25" spans="1:15" x14ac:dyDescent="0.25">
      <c r="A25" s="11"/>
      <c r="B25" s="23"/>
      <c r="C25" s="24"/>
      <c r="D25" s="24"/>
      <c r="E25" s="24"/>
      <c r="F25" s="24"/>
      <c r="G25" s="24"/>
      <c r="H25" s="24"/>
      <c r="I25" s="24"/>
      <c r="J25" s="25"/>
      <c r="K25" s="11"/>
      <c r="L25" s="11"/>
      <c r="M25" s="11"/>
      <c r="N25" s="11"/>
      <c r="O25" s="11"/>
    </row>
    <row r="26" spans="1:15" x14ac:dyDescent="0.25">
      <c r="A26" s="11"/>
      <c r="B26" s="23"/>
      <c r="C26" s="24"/>
      <c r="D26" s="24"/>
      <c r="E26" s="24"/>
      <c r="F26" s="24"/>
      <c r="G26" s="24"/>
      <c r="H26" s="24"/>
      <c r="I26" s="24"/>
      <c r="J26" s="25"/>
      <c r="K26" s="11"/>
      <c r="L26" s="11"/>
      <c r="M26" s="11"/>
      <c r="N26" s="11"/>
      <c r="O26" s="11"/>
    </row>
    <row r="27" spans="1:15" x14ac:dyDescent="0.25">
      <c r="A27" s="11"/>
      <c r="B27" s="23"/>
      <c r="C27" s="24"/>
      <c r="D27" s="24"/>
      <c r="E27" s="24"/>
      <c r="F27" s="24"/>
      <c r="G27" s="24"/>
      <c r="H27" s="24"/>
      <c r="I27" s="24"/>
      <c r="J27" s="25"/>
      <c r="K27" s="11"/>
      <c r="L27" s="11"/>
      <c r="M27" s="11"/>
      <c r="N27" s="11"/>
      <c r="O27" s="11"/>
    </row>
    <row r="28" spans="1:15" x14ac:dyDescent="0.25">
      <c r="A28" s="11"/>
      <c r="B28" s="23"/>
      <c r="C28" s="24"/>
      <c r="D28" s="24"/>
      <c r="E28" s="24"/>
      <c r="F28" s="24"/>
      <c r="G28" s="24"/>
      <c r="H28" s="24"/>
      <c r="I28" s="24"/>
      <c r="J28" s="25"/>
      <c r="K28" s="11"/>
      <c r="L28" s="11"/>
      <c r="M28" s="11"/>
      <c r="N28" s="11"/>
      <c r="O28" s="11"/>
    </row>
    <row r="29" spans="1:15" x14ac:dyDescent="0.25">
      <c r="A29" s="11"/>
      <c r="B29" s="23"/>
      <c r="C29" s="24"/>
      <c r="D29" s="24"/>
      <c r="E29" s="24"/>
      <c r="F29" s="24"/>
      <c r="G29" s="24"/>
      <c r="H29" s="24"/>
      <c r="I29" s="24"/>
      <c r="J29" s="25"/>
      <c r="K29" s="11"/>
      <c r="L29" s="11"/>
      <c r="M29" s="11"/>
      <c r="N29" s="11"/>
      <c r="O29" s="11"/>
    </row>
    <row r="30" spans="1:15" x14ac:dyDescent="0.25">
      <c r="A30" s="11"/>
      <c r="B30" s="23"/>
      <c r="C30" s="24"/>
      <c r="D30" s="24"/>
      <c r="E30" s="24"/>
      <c r="F30" s="24"/>
      <c r="G30" s="24"/>
      <c r="H30" s="24"/>
      <c r="I30" s="24"/>
      <c r="J30" s="25"/>
      <c r="K30" s="11"/>
      <c r="L30" s="11"/>
      <c r="M30" s="11"/>
      <c r="N30" s="11"/>
      <c r="O30" s="11"/>
    </row>
    <row r="31" spans="1:15" ht="15.75" thickBot="1" x14ac:dyDescent="0.3">
      <c r="A31" s="11"/>
      <c r="B31" s="26"/>
      <c r="C31" s="27"/>
      <c r="D31" s="27"/>
      <c r="E31" s="27"/>
      <c r="F31" s="27"/>
      <c r="G31" s="27"/>
      <c r="H31" s="27"/>
      <c r="I31" s="27"/>
      <c r="J31" s="28"/>
      <c r="K31" s="11"/>
      <c r="L31" s="11"/>
      <c r="M31" s="11"/>
      <c r="N31" s="11"/>
      <c r="O31" s="11"/>
    </row>
    <row r="32" spans="1:1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1" spans="1:15" hidden="1" x14ac:dyDescent="0.25"/>
    <row r="52" spans="1:15" hidden="1" x14ac:dyDescent="0.25">
      <c r="C52" t="s">
        <v>1</v>
      </c>
      <c r="D52" t="s">
        <v>13</v>
      </c>
      <c r="E52" t="s">
        <v>2</v>
      </c>
      <c r="F52" t="s">
        <v>12</v>
      </c>
      <c r="G52" t="s">
        <v>0</v>
      </c>
      <c r="H52" t="s">
        <v>17</v>
      </c>
    </row>
    <row r="53" spans="1:15" hidden="1" x14ac:dyDescent="0.25"/>
    <row r="54" spans="1:15" hidden="1" x14ac:dyDescent="0.25">
      <c r="C54">
        <v>260</v>
      </c>
      <c r="E54">
        <v>54</v>
      </c>
      <c r="F54">
        <v>16</v>
      </c>
      <c r="G54">
        <v>12.5</v>
      </c>
      <c r="H54">
        <v>32</v>
      </c>
      <c r="I54">
        <f>VLOOKUP(J54,$F$54:$G$55,2,0)</f>
        <v>12.5</v>
      </c>
      <c r="J54">
        <f>F5</f>
        <v>16</v>
      </c>
      <c r="K54">
        <f>VLOOKUP(J54,$F$54:$G$55,2,0)</f>
        <v>12.5</v>
      </c>
      <c r="L54">
        <f>K54*2</f>
        <v>25</v>
      </c>
      <c r="M54">
        <v>51.5</v>
      </c>
    </row>
    <row r="55" spans="1:15" hidden="1" x14ac:dyDescent="0.25">
      <c r="C55">
        <v>300</v>
      </c>
      <c r="E55">
        <v>70</v>
      </c>
      <c r="F55">
        <v>18</v>
      </c>
      <c r="G55">
        <v>10.5</v>
      </c>
      <c r="H55">
        <v>36</v>
      </c>
      <c r="I55" t="e">
        <f t="shared" ref="I55:I61" si="5">VLOOKUP(J55,$F$54:$G$55,2,0)</f>
        <v>#N/A</v>
      </c>
      <c r="J55">
        <f t="shared" ref="J55:J60" si="6">F6</f>
        <v>0</v>
      </c>
      <c r="K55" t="e">
        <f t="shared" ref="K55:K61" si="7">VLOOKUP(J55,$F$54:$G$55,2,0)</f>
        <v>#N/A</v>
      </c>
      <c r="L55" t="e">
        <f t="shared" ref="L55:L61" si="8">K55*2</f>
        <v>#N/A</v>
      </c>
      <c r="M55">
        <v>51.5</v>
      </c>
    </row>
    <row r="56" spans="1:15" hidden="1" x14ac:dyDescent="0.25">
      <c r="C56">
        <v>350</v>
      </c>
      <c r="E56">
        <v>144</v>
      </c>
      <c r="I56" t="e">
        <f t="shared" si="5"/>
        <v>#N/A</v>
      </c>
      <c r="J56">
        <f t="shared" si="6"/>
        <v>0</v>
      </c>
      <c r="K56" t="e">
        <f t="shared" si="7"/>
        <v>#N/A</v>
      </c>
      <c r="L56" t="e">
        <f t="shared" si="8"/>
        <v>#N/A</v>
      </c>
      <c r="M56">
        <v>51.5</v>
      </c>
    </row>
    <row r="57" spans="1:15" hidden="1" x14ac:dyDescent="0.25">
      <c r="C57">
        <v>420</v>
      </c>
      <c r="E57">
        <v>176</v>
      </c>
      <c r="I57" t="e">
        <f t="shared" si="5"/>
        <v>#N/A</v>
      </c>
      <c r="J57">
        <f t="shared" si="6"/>
        <v>0</v>
      </c>
      <c r="K57" t="e">
        <f t="shared" si="7"/>
        <v>#N/A</v>
      </c>
      <c r="L57" t="e">
        <f t="shared" si="8"/>
        <v>#N/A</v>
      </c>
      <c r="M57">
        <v>51.5</v>
      </c>
    </row>
    <row r="58" spans="1:15" hidden="1" x14ac:dyDescent="0.25">
      <c r="C58">
        <v>470</v>
      </c>
      <c r="I58" t="e">
        <f t="shared" si="5"/>
        <v>#N/A</v>
      </c>
      <c r="J58">
        <f t="shared" si="6"/>
        <v>0</v>
      </c>
      <c r="K58" t="e">
        <f t="shared" si="7"/>
        <v>#N/A</v>
      </c>
      <c r="L58" t="e">
        <f t="shared" si="8"/>
        <v>#N/A</v>
      </c>
      <c r="M58">
        <v>51.5</v>
      </c>
    </row>
    <row r="59" spans="1:15" hidden="1" x14ac:dyDescent="0.25">
      <c r="C59">
        <v>520</v>
      </c>
      <c r="I59" t="e">
        <f t="shared" si="5"/>
        <v>#N/A</v>
      </c>
      <c r="J59">
        <f t="shared" si="6"/>
        <v>0</v>
      </c>
      <c r="K59" t="e">
        <f t="shared" si="7"/>
        <v>#N/A</v>
      </c>
      <c r="L59" t="e">
        <f t="shared" si="8"/>
        <v>#N/A</v>
      </c>
      <c r="M59">
        <v>51.5</v>
      </c>
    </row>
    <row r="60" spans="1:15" hidden="1" x14ac:dyDescent="0.25">
      <c r="I60" t="e">
        <f t="shared" si="5"/>
        <v>#N/A</v>
      </c>
      <c r="J60">
        <f t="shared" si="6"/>
        <v>0</v>
      </c>
      <c r="K60" t="e">
        <f t="shared" si="7"/>
        <v>#N/A</v>
      </c>
      <c r="L60" t="e">
        <f t="shared" si="8"/>
        <v>#N/A</v>
      </c>
      <c r="M60">
        <v>51.5</v>
      </c>
    </row>
    <row r="61" spans="1:15" hidden="1" x14ac:dyDescent="0.25">
      <c r="I61">
        <f t="shared" si="5"/>
        <v>12.5</v>
      </c>
      <c r="J61">
        <f>F15</f>
        <v>16</v>
      </c>
      <c r="K61">
        <f t="shared" si="7"/>
        <v>12.5</v>
      </c>
      <c r="L61">
        <f t="shared" si="8"/>
        <v>25</v>
      </c>
      <c r="M61">
        <v>51.5</v>
      </c>
    </row>
    <row r="62" spans="1:15" hidden="1" x14ac:dyDescent="0.25">
      <c r="E62" s="5">
        <v>54</v>
      </c>
      <c r="F62">
        <v>53</v>
      </c>
      <c r="H62">
        <f>VLOOKUP(C5,$E$62:$F$65,2,0)</f>
        <v>65.5</v>
      </c>
    </row>
    <row r="63" spans="1:15" hidden="1" x14ac:dyDescent="0.25">
      <c r="E63" s="6">
        <v>70</v>
      </c>
      <c r="F63">
        <v>65.5</v>
      </c>
      <c r="H63" t="e">
        <f t="shared" ref="H63:H68" si="9">VLOOKUP(C6,$E$62:$F$65,2,0)</f>
        <v>#N/A</v>
      </c>
      <c r="J63">
        <f>F15</f>
        <v>16</v>
      </c>
      <c r="K63">
        <f t="shared" ref="K63" si="10">VLOOKUP(J63,$F$54:$G$55,2,0)</f>
        <v>12.5</v>
      </c>
      <c r="L63">
        <f t="shared" ref="L63" si="11">K63*2</f>
        <v>25</v>
      </c>
      <c r="M63">
        <v>51.5</v>
      </c>
    </row>
    <row r="64" spans="1:15" hidden="1" x14ac:dyDescent="0.25">
      <c r="E64" s="7">
        <v>144</v>
      </c>
      <c r="F64">
        <v>144</v>
      </c>
      <c r="H64" t="e">
        <f t="shared" si="9"/>
        <v>#N/A</v>
      </c>
    </row>
    <row r="65" spans="3:12" hidden="1" x14ac:dyDescent="0.25">
      <c r="E65" s="6">
        <v>176</v>
      </c>
      <c r="F65">
        <v>176</v>
      </c>
      <c r="H65" t="e">
        <f t="shared" si="9"/>
        <v>#N/A</v>
      </c>
    </row>
    <row r="66" spans="3:12" hidden="1" x14ac:dyDescent="0.25">
      <c r="H66" t="e">
        <f>VLOOKUP(C9,$E$62:$F$65,2,0)</f>
        <v>#N/A</v>
      </c>
      <c r="L66">
        <f>E5-L54-M54</f>
        <v>491.5</v>
      </c>
    </row>
    <row r="67" spans="3:12" hidden="1" x14ac:dyDescent="0.25">
      <c r="E67">
        <f>VLOOKUP(D5,Innotech!$C$67:$D$83,2,0)</f>
        <v>568</v>
      </c>
      <c r="H67" t="e">
        <f t="shared" si="9"/>
        <v>#N/A</v>
      </c>
    </row>
    <row r="68" spans="3:12" hidden="1" x14ac:dyDescent="0.25">
      <c r="E68" t="e">
        <f>VLOOKUP(D6,Innotech!$C$67:$D$83,2,0)</f>
        <v>#N/A</v>
      </c>
      <c r="H68" t="e">
        <f t="shared" si="9"/>
        <v>#N/A</v>
      </c>
    </row>
    <row r="69" spans="3:12" hidden="1" x14ac:dyDescent="0.25">
      <c r="C69">
        <v>200</v>
      </c>
      <c r="D69">
        <f>C69-32</f>
        <v>168</v>
      </c>
      <c r="E69">
        <f t="shared" ref="E69:E75" si="12">VLOOKUP(D5,$C$69:$D$83,2,0)</f>
        <v>568</v>
      </c>
      <c r="F69">
        <f t="shared" ref="F69:F75" si="13">VLOOKUP(F5,$F$54:$H$55,3,0)</f>
        <v>32</v>
      </c>
      <c r="H69" t="e">
        <f>VLOOKUP(C15,$E$62:$F$65,2,0)</f>
        <v>#N/A</v>
      </c>
    </row>
    <row r="70" spans="3:12" hidden="1" x14ac:dyDescent="0.25">
      <c r="C70">
        <v>250</v>
      </c>
      <c r="D70">
        <f t="shared" ref="D70:D83" si="14">C70-32</f>
        <v>218</v>
      </c>
      <c r="E70" t="e">
        <f t="shared" si="12"/>
        <v>#N/A</v>
      </c>
      <c r="F70" t="e">
        <f t="shared" si="13"/>
        <v>#N/A</v>
      </c>
    </row>
    <row r="71" spans="3:12" hidden="1" x14ac:dyDescent="0.25">
      <c r="C71">
        <v>300</v>
      </c>
      <c r="D71">
        <f t="shared" si="14"/>
        <v>268</v>
      </c>
      <c r="E71" t="e">
        <f t="shared" si="12"/>
        <v>#N/A</v>
      </c>
      <c r="F71" t="e">
        <f t="shared" si="13"/>
        <v>#N/A</v>
      </c>
    </row>
    <row r="72" spans="3:12" hidden="1" x14ac:dyDescent="0.25">
      <c r="C72">
        <v>350</v>
      </c>
      <c r="D72">
        <f t="shared" si="14"/>
        <v>318</v>
      </c>
      <c r="E72" t="e">
        <f t="shared" si="12"/>
        <v>#N/A</v>
      </c>
      <c r="F72" t="e">
        <f t="shared" si="13"/>
        <v>#N/A</v>
      </c>
      <c r="H72">
        <v>32</v>
      </c>
      <c r="I72">
        <f>D15-H72</f>
        <v>-32</v>
      </c>
    </row>
    <row r="73" spans="3:12" hidden="1" x14ac:dyDescent="0.25">
      <c r="C73">
        <v>400</v>
      </c>
      <c r="D73">
        <f t="shared" si="14"/>
        <v>368</v>
      </c>
      <c r="E73" t="e">
        <f t="shared" si="12"/>
        <v>#N/A</v>
      </c>
      <c r="F73" t="e">
        <f t="shared" si="13"/>
        <v>#N/A</v>
      </c>
    </row>
    <row r="74" spans="3:12" hidden="1" x14ac:dyDescent="0.25">
      <c r="C74">
        <v>450</v>
      </c>
      <c r="D74">
        <f t="shared" si="14"/>
        <v>418</v>
      </c>
      <c r="E74" t="e">
        <f t="shared" si="12"/>
        <v>#N/A</v>
      </c>
      <c r="F74" t="e">
        <f t="shared" si="13"/>
        <v>#N/A</v>
      </c>
    </row>
    <row r="75" spans="3:12" hidden="1" x14ac:dyDescent="0.25">
      <c r="C75">
        <v>500</v>
      </c>
      <c r="D75">
        <f t="shared" si="14"/>
        <v>468</v>
      </c>
      <c r="E75" t="e">
        <f t="shared" si="12"/>
        <v>#N/A</v>
      </c>
      <c r="F75" t="e">
        <f t="shared" si="13"/>
        <v>#N/A</v>
      </c>
    </row>
    <row r="76" spans="3:12" hidden="1" x14ac:dyDescent="0.25">
      <c r="C76">
        <v>550</v>
      </c>
      <c r="D76">
        <f t="shared" si="14"/>
        <v>518</v>
      </c>
      <c r="E76" t="e">
        <f>VLOOKUP(D15,$C$69:$D$83,2,0)</f>
        <v>#N/A</v>
      </c>
      <c r="F76" t="e">
        <f t="shared" ref="F76:F83" si="15">VLOOKUP(F13,$F$54:$H$55,3,0)</f>
        <v>#N/A</v>
      </c>
    </row>
    <row r="77" spans="3:12" hidden="1" x14ac:dyDescent="0.25">
      <c r="C77">
        <v>600</v>
      </c>
      <c r="D77">
        <f t="shared" si="14"/>
        <v>568</v>
      </c>
      <c r="E77" t="e">
        <f t="shared" ref="E77:E83" si="16">VLOOKUP(D14,$C$69:$D$83,2,0)</f>
        <v>#N/A</v>
      </c>
      <c r="F77" t="e">
        <f t="shared" si="15"/>
        <v>#N/A</v>
      </c>
    </row>
    <row r="78" spans="3:12" hidden="1" x14ac:dyDescent="0.25">
      <c r="C78">
        <v>650</v>
      </c>
      <c r="D78">
        <f t="shared" si="14"/>
        <v>618</v>
      </c>
      <c r="E78" t="e">
        <f t="shared" si="16"/>
        <v>#N/A</v>
      </c>
      <c r="F78">
        <f t="shared" si="15"/>
        <v>32</v>
      </c>
    </row>
    <row r="79" spans="3:12" hidden="1" x14ac:dyDescent="0.25">
      <c r="C79">
        <v>700</v>
      </c>
      <c r="D79">
        <f t="shared" si="14"/>
        <v>668</v>
      </c>
      <c r="E79" t="e">
        <f t="shared" si="16"/>
        <v>#N/A</v>
      </c>
      <c r="F79" t="e">
        <f t="shared" si="15"/>
        <v>#N/A</v>
      </c>
    </row>
    <row r="80" spans="3:12" hidden="1" x14ac:dyDescent="0.25">
      <c r="C80">
        <v>750</v>
      </c>
      <c r="D80">
        <f t="shared" si="14"/>
        <v>718</v>
      </c>
      <c r="E80" t="e">
        <f t="shared" si="16"/>
        <v>#N/A</v>
      </c>
      <c r="F80" t="e">
        <f t="shared" si="15"/>
        <v>#N/A</v>
      </c>
    </row>
    <row r="81" spans="3:6" hidden="1" x14ac:dyDescent="0.25">
      <c r="C81">
        <v>800</v>
      </c>
      <c r="D81">
        <f t="shared" si="14"/>
        <v>768</v>
      </c>
      <c r="E81" t="e">
        <f t="shared" si="16"/>
        <v>#N/A</v>
      </c>
      <c r="F81" t="e">
        <f t="shared" si="15"/>
        <v>#N/A</v>
      </c>
    </row>
    <row r="82" spans="3:6" hidden="1" x14ac:dyDescent="0.25">
      <c r="C82">
        <v>850</v>
      </c>
      <c r="D82">
        <f t="shared" si="14"/>
        <v>818</v>
      </c>
      <c r="E82" t="e">
        <f t="shared" si="16"/>
        <v>#N/A</v>
      </c>
      <c r="F82" t="e">
        <f t="shared" si="15"/>
        <v>#N/A</v>
      </c>
    </row>
    <row r="83" spans="3:6" hidden="1" x14ac:dyDescent="0.25">
      <c r="C83">
        <v>900</v>
      </c>
      <c r="D83">
        <f t="shared" si="14"/>
        <v>868</v>
      </c>
      <c r="E83" t="e">
        <f t="shared" si="16"/>
        <v>#N/A</v>
      </c>
      <c r="F83" t="e">
        <f t="shared" si="15"/>
        <v>#N/A</v>
      </c>
    </row>
    <row r="84" spans="3:6" hidden="1" x14ac:dyDescent="0.25"/>
    <row r="85" spans="3:6" hidden="1" x14ac:dyDescent="0.25"/>
    <row r="86" spans="3:6" hidden="1" x14ac:dyDescent="0.25"/>
    <row r="87" spans="3:6" hidden="1" x14ac:dyDescent="0.25"/>
    <row r="88" spans="3:6" hidden="1" x14ac:dyDescent="0.25"/>
    <row r="89" spans="3:6" hidden="1" x14ac:dyDescent="0.25"/>
    <row r="90" spans="3:6" hidden="1" x14ac:dyDescent="0.25"/>
    <row r="91" spans="3:6" hidden="1" x14ac:dyDescent="0.25">
      <c r="C91">
        <f>D5-32</f>
        <v>568</v>
      </c>
    </row>
    <row r="92" spans="3:6" hidden="1" x14ac:dyDescent="0.25">
      <c r="C92">
        <f t="shared" ref="C92:C97" si="17">D6-32</f>
        <v>-32</v>
      </c>
    </row>
    <row r="93" spans="3:6" hidden="1" x14ac:dyDescent="0.25">
      <c r="C93">
        <f t="shared" si="17"/>
        <v>-32</v>
      </c>
    </row>
    <row r="94" spans="3:6" hidden="1" x14ac:dyDescent="0.25">
      <c r="C94">
        <f t="shared" si="17"/>
        <v>-32</v>
      </c>
    </row>
    <row r="95" spans="3:6" hidden="1" x14ac:dyDescent="0.25">
      <c r="C95">
        <f t="shared" si="17"/>
        <v>-32</v>
      </c>
    </row>
    <row r="96" spans="3:6" hidden="1" x14ac:dyDescent="0.25">
      <c r="C96">
        <f t="shared" si="17"/>
        <v>-32</v>
      </c>
    </row>
    <row r="97" spans="3:3" hidden="1" x14ac:dyDescent="0.25">
      <c r="C97">
        <f t="shared" si="17"/>
        <v>-32</v>
      </c>
    </row>
    <row r="98" spans="3:3" hidden="1" x14ac:dyDescent="0.25"/>
  </sheetData>
  <dataConsolidate function="count">
    <dataRefs count="1">
      <dataRef ref="E52" sheet="Innotech"/>
    </dataRefs>
  </dataConsolidate>
  <mergeCells count="6">
    <mergeCell ref="B3:F3"/>
    <mergeCell ref="G3:J3"/>
    <mergeCell ref="B1:J2"/>
    <mergeCell ref="B13:F13"/>
    <mergeCell ref="G13:J13"/>
    <mergeCell ref="B12:J12"/>
  </mergeCells>
  <conditionalFormatting sqref="E5:E11">
    <cfRule type="cellIs" dxfId="10" priority="12" operator="lessThan">
      <formula>1</formula>
    </cfRule>
  </conditionalFormatting>
  <conditionalFormatting sqref="G6:J11">
    <cfRule type="cellIs" dxfId="9" priority="10" operator="lessThan">
      <formula>11</formula>
    </cfRule>
  </conditionalFormatting>
  <conditionalFormatting sqref="G5">
    <cfRule type="cellIs" dxfId="8" priority="9" operator="lessThan">
      <formula>1</formula>
    </cfRule>
  </conditionalFormatting>
  <conditionalFormatting sqref="I5">
    <cfRule type="cellIs" dxfId="7" priority="8" operator="lessThan">
      <formula>1</formula>
    </cfRule>
  </conditionalFormatting>
  <conditionalFormatting sqref="J5">
    <cfRule type="cellIs" dxfId="6" priority="7" operator="lessThan">
      <formula>1</formula>
    </cfRule>
  </conditionalFormatting>
  <conditionalFormatting sqref="H5">
    <cfRule type="cellIs" dxfId="5" priority="6" operator="lessThan">
      <formula>11</formula>
    </cfRule>
  </conditionalFormatting>
  <conditionalFormatting sqref="E15">
    <cfRule type="cellIs" dxfId="4" priority="5" operator="lessThan">
      <formula>1</formula>
    </cfRule>
  </conditionalFormatting>
  <conditionalFormatting sqref="G15">
    <cfRule type="cellIs" dxfId="3" priority="4" operator="lessThan">
      <formula>1</formula>
    </cfRule>
  </conditionalFormatting>
  <conditionalFormatting sqref="I15">
    <cfRule type="cellIs" dxfId="2" priority="3" operator="lessThan">
      <formula>1</formula>
    </cfRule>
  </conditionalFormatting>
  <conditionalFormatting sqref="J15">
    <cfRule type="cellIs" dxfId="1" priority="2" operator="lessThan">
      <formula>1</formula>
    </cfRule>
  </conditionalFormatting>
  <conditionalFormatting sqref="H15">
    <cfRule type="cellIs" dxfId="0" priority="1" operator="lessThan">
      <formula>11</formula>
    </cfRule>
  </conditionalFormatting>
  <dataValidations count="4">
    <dataValidation type="list" allowBlank="1" showInputMessage="1" showErrorMessage="1" sqref="B15 B5:B11">
      <formula1>$C$53:$C$59</formula1>
    </dataValidation>
    <dataValidation type="list" allowBlank="1" showInputMessage="1" showErrorMessage="1" sqref="C15 C5:C11">
      <formula1>$E$53:$E$57</formula1>
    </dataValidation>
    <dataValidation type="list" allowBlank="1" showInputMessage="1" showErrorMessage="1" sqref="D5:D11">
      <formula1>$C$68:$C$83</formula1>
    </dataValidation>
    <dataValidation type="list" allowBlank="1" showInputMessage="1" showErrorMessage="1" sqref="F15 F5:F11">
      <formula1>$F$53:$F$54</formula1>
    </dataValidation>
  </dataValidations>
  <pageMargins left="0.7" right="0.7" top="0.75" bottom="0.75" header="0.3" footer="0.3"/>
  <pageSetup paperSize="9" orientation="portrait" r:id="rId1"/>
  <ignoredErrors>
    <ignoredError sqref="E5:E11 E15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Innotech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kalachanov</dc:creator>
  <cp:lastModifiedBy>chirkov</cp:lastModifiedBy>
  <dcterms:created xsi:type="dcterms:W3CDTF">2015-12-16T12:57:18Z</dcterms:created>
  <dcterms:modified xsi:type="dcterms:W3CDTF">2019-08-14T12:30:12Z</dcterms:modified>
</cp:coreProperties>
</file>